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m.ee/dhs/webdav/54b55f22b03b87031a993ba06a21ecaac69c25c3/46505210258/35695dc6-4f10-4543-8181-9c7a76142291/"/>
    </mc:Choice>
  </mc:AlternateContent>
  <xr:revisionPtr revIDLastSave="0" documentId="13_ncr:1_{DD012588-462F-417B-9921-BFD8B57F1136}" xr6:coauthVersionLast="47" xr6:coauthVersionMax="47" xr10:uidLastSave="{00000000-0000-0000-0000-000000000000}"/>
  <bookViews>
    <workbookView xWindow="30165" yWindow="0" windowWidth="24105" windowHeight="20985" xr2:uid="{B2C39FF5-DE2F-40C5-B709-656E7F95CB7E}"/>
  </bookViews>
  <sheets>
    <sheet name="Leht1" sheetId="1" r:id="rId1"/>
  </sheets>
  <definedNames>
    <definedName name="_Hlk182325522" localSheetId="0">Leht1!$A$14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17" i="1" s="1"/>
  <c r="K15" i="1"/>
  <c r="J15" i="1"/>
  <c r="I15" i="1"/>
  <c r="K14" i="1"/>
  <c r="J14" i="1"/>
  <c r="I14" i="1"/>
  <c r="K13" i="1"/>
  <c r="J13" i="1"/>
  <c r="I13" i="1"/>
  <c r="B25" i="1"/>
  <c r="E16" i="1"/>
  <c r="E17" i="1" s="1"/>
  <c r="B16" i="1"/>
  <c r="B17" i="1" s="1"/>
  <c r="G15" i="1"/>
  <c r="F15" i="1"/>
  <c r="D15" i="1"/>
  <c r="C15" i="1"/>
  <c r="G14" i="1"/>
  <c r="F14" i="1"/>
  <c r="D14" i="1"/>
  <c r="C14" i="1"/>
  <c r="G13" i="1"/>
  <c r="F13" i="1"/>
  <c r="D13" i="1"/>
  <c r="C13" i="1"/>
  <c r="I16" i="1" l="1"/>
  <c r="F26" i="1" s="1"/>
  <c r="F16" i="1"/>
  <c r="D26" i="1" s="1"/>
  <c r="G16" i="1"/>
  <c r="G17" i="1" s="1"/>
  <c r="C16" i="1"/>
  <c r="B26" i="1" s="1"/>
  <c r="C26" i="1" s="1"/>
  <c r="D16" i="1"/>
  <c r="B27" i="1" s="1"/>
  <c r="F25" i="1"/>
  <c r="J16" i="1"/>
  <c r="J17" i="1" s="1"/>
  <c r="K16" i="1"/>
  <c r="K17" i="1" s="1"/>
  <c r="K18" i="1" s="1"/>
  <c r="D25" i="1"/>
  <c r="E26" i="1" s="1"/>
  <c r="I17" i="1" l="1"/>
  <c r="F17" i="1"/>
  <c r="C27" i="1"/>
  <c r="D17" i="1"/>
  <c r="F27" i="1"/>
  <c r="G27" i="1" s="1"/>
  <c r="C17" i="1"/>
  <c r="G26" i="1"/>
  <c r="D27" i="1"/>
  <c r="H27" i="1" s="1"/>
  <c r="H26" i="1"/>
  <c r="B18" i="1"/>
  <c r="H25" i="1"/>
  <c r="E27" i="1"/>
  <c r="I27" i="1" l="1"/>
  <c r="I26" i="1"/>
</calcChain>
</file>

<file path=xl/sharedStrings.xml><?xml version="1.0" encoding="utf-8"?>
<sst xmlns="http://schemas.openxmlformats.org/spreadsheetml/2006/main" count="39" uniqueCount="24">
  <si>
    <t>Terviseministri .......2023 käskkirjaga nr .....</t>
  </si>
  <si>
    <t xml:space="preserve">TAT finantsplaan ja eelarve kulukohtade kaupa </t>
  </si>
  <si>
    <t>TAT nimi: Peremajade rajamine ja olemasolevate ruumide kohandamine ööpäevaringsete teenuste osutamiseks suure abivajaduse ja kompleksprobleemidega lastele</t>
  </si>
  <si>
    <t>Toetuse elluviija: AS Hoolekandeteenused</t>
  </si>
  <si>
    <t>Aasta</t>
  </si>
  <si>
    <t>TAT tegevus</t>
  </si>
  <si>
    <t>Abikõblik kulu</t>
  </si>
  <si>
    <t>ERF toetuse summa (70%)</t>
  </si>
  <si>
    <t>RKF (30%)</t>
  </si>
  <si>
    <t>KOKKU</t>
  </si>
  <si>
    <t>Kulu kokku 2025–2027</t>
  </si>
  <si>
    <t>Summa</t>
  </si>
  <si>
    <t>Osakaal</t>
  </si>
  <si>
    <t>ERFi sekkumise  21.4.1.21 "Peremajade rajamine ja olemasolevate ruumide kohandamine ööpäevaringsete teenuste osutamiseks suure abivajaduse ja kompleksprobleemidega lastele" üksuste rajamise jaotus aastate kaupa</t>
  </si>
  <si>
    <t>sh ERFi osalus (70%)</t>
  </si>
  <si>
    <t>sh riiklik kaasfinantseering (30%)</t>
  </si>
  <si>
    <t>Tervishoiuteenustega integreeritud teenusekohtade rajamine Maarjamaa Hariduskolleegiumi Emajõe üksusesse Kaagveres</t>
  </si>
  <si>
    <t>Projekti finantsplaan</t>
  </si>
  <si>
    <t xml:space="preserve">Lisa </t>
  </si>
  <si>
    <t xml:space="preserve">Sotsiaalkaitseministri {regDateTime} käskkirjaga nr {regNumber} kinnitatud toetuse andmise tingimuste "Peremajade rajamine ja olemasolevate ruumide kohandamine ööpäevaringsete teenuste osutamiseks suure abivajaduse ja kompleksprobleemidega lastele" </t>
  </si>
  <si>
    <t>TAT abikõlblikkuse periood: 01.03.2025–31.12.2027</t>
  </si>
  <si>
    <t>Teenuseüksuse rajamine elluviijale kuuluvale kinnistule aadressil Tallinn, Laevastiku tn 20</t>
  </si>
  <si>
    <t>Täiendava teenuseüksuse rajamine Tallinnasse</t>
  </si>
  <si>
    <r>
      <t>Projektijuhtimine (</t>
    </r>
    <r>
      <rPr>
        <b/>
        <i/>
        <sz val="8"/>
        <color theme="1"/>
        <rFont val="Arial"/>
        <family val="2"/>
        <charset val="186"/>
      </rPr>
      <t>ca</t>
    </r>
    <r>
      <rPr>
        <b/>
        <sz val="8"/>
        <color theme="1"/>
        <rFont val="Arial"/>
        <family val="2"/>
        <charset val="186"/>
      </rPr>
      <t xml:space="preserve"> 3 %)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</si>
</sst>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name val="Calibri"/>
      <family val="2"/>
      <charset val="186"/>
      <scheme val="minor"/>
    </font>
    <font>
      <i/>
      <sz val="8"/>
      <color rgb="FFFF000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i/>
      <sz val="8"/>
      <color theme="1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0" xfId="0" applyFont="1"/>
    <xf numFmtId="3" fontId="6" fillId="0" borderId="0" xfId="2" applyNumberFormat="1" applyFont="1" applyAlignment="1">
      <alignment horizontal="right"/>
    </xf>
    <xf numFmtId="3" fontId="7" fillId="0" borderId="0" xfId="2" applyNumberFormat="1" applyFont="1" applyAlignment="1">
      <alignment horizontal="right"/>
    </xf>
    <xf numFmtId="0" fontId="5" fillId="0" borderId="0" xfId="0" applyFont="1"/>
    <xf numFmtId="0" fontId="7" fillId="0" borderId="0" xfId="0" applyFont="1" applyAlignment="1">
      <alignment wrapText="1"/>
    </xf>
    <xf numFmtId="3" fontId="7" fillId="0" borderId="0" xfId="0" applyNumberFormat="1" applyFont="1" applyAlignment="1">
      <alignment horizontal="right"/>
    </xf>
    <xf numFmtId="0" fontId="7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horizontal="justify" vertical="center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/>
    <xf numFmtId="164" fontId="2" fillId="0" borderId="0" xfId="0" applyNumberFormat="1" applyFont="1" applyAlignment="1">
      <alignment wrapText="1"/>
    </xf>
    <xf numFmtId="164" fontId="2" fillId="0" borderId="0" xfId="0" applyNumberFormat="1" applyFont="1"/>
    <xf numFmtId="9" fontId="2" fillId="0" borderId="0" xfId="1" applyFont="1" applyFill="1" applyBorder="1"/>
    <xf numFmtId="9" fontId="2" fillId="0" borderId="0" xfId="0" applyNumberFormat="1" applyFont="1"/>
    <xf numFmtId="164" fontId="2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justify" vertical="center"/>
    </xf>
    <xf numFmtId="4" fontId="10" fillId="0" borderId="3" xfId="0" applyNumberFormat="1" applyFont="1" applyBorder="1"/>
    <xf numFmtId="4" fontId="10" fillId="0" borderId="1" xfId="0" applyNumberFormat="1" applyFont="1" applyBorder="1"/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" fontId="10" fillId="0" borderId="0" xfId="0" applyNumberFormat="1" applyFont="1"/>
    <xf numFmtId="0" fontId="12" fillId="0" borderId="0" xfId="0" applyFont="1" applyAlignment="1">
      <alignment horizontal="left" wrapText="1"/>
    </xf>
    <xf numFmtId="0" fontId="10" fillId="0" borderId="0" xfId="0" applyFont="1"/>
    <xf numFmtId="0" fontId="9" fillId="0" borderId="0" xfId="0" applyFont="1" applyAlignment="1">
      <alignment horizontal="left" wrapText="1"/>
    </xf>
    <xf numFmtId="3" fontId="10" fillId="0" borderId="0" xfId="0" applyNumberFormat="1" applyFont="1"/>
    <xf numFmtId="0" fontId="13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0" borderId="1" xfId="0" applyFont="1" applyBorder="1" applyAlignment="1">
      <alignment horizontal="right" vertical="top" wrapText="1"/>
    </xf>
    <xf numFmtId="0" fontId="9" fillId="0" borderId="2" xfId="0" applyFont="1" applyBorder="1"/>
    <xf numFmtId="0" fontId="13" fillId="0" borderId="1" xfId="0" applyFont="1" applyBorder="1" applyAlignment="1">
      <alignment horizontal="left" vertical="center" wrapText="1"/>
    </xf>
    <xf numFmtId="9" fontId="10" fillId="0" borderId="1" xfId="1" applyFont="1" applyBorder="1"/>
    <xf numFmtId="0" fontId="14" fillId="0" borderId="1" xfId="0" applyFont="1" applyBorder="1" applyAlignment="1">
      <alignment horizontal="left" vertical="center" wrapText="1"/>
    </xf>
    <xf numFmtId="9" fontId="10" fillId="0" borderId="1" xfId="0" applyNumberFormat="1" applyFont="1" applyBorder="1"/>
    <xf numFmtId="0" fontId="9" fillId="0" borderId="0" xfId="0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wrapText="1"/>
    </xf>
    <xf numFmtId="164" fontId="9" fillId="0" borderId="0" xfId="0" applyNumberFormat="1" applyFont="1" applyBorder="1" applyAlignment="1">
      <alignment wrapText="1"/>
    </xf>
    <xf numFmtId="164" fontId="9" fillId="0" borderId="0" xfId="0" applyNumberFormat="1" applyFont="1" applyBorder="1"/>
    <xf numFmtId="0" fontId="7" fillId="0" borderId="0" xfId="0" applyFont="1" applyBorder="1" applyAlignment="1">
      <alignment horizontal="left" vertical="center" wrapText="1"/>
    </xf>
    <xf numFmtId="4" fontId="2" fillId="0" borderId="0" xfId="0" applyNumberFormat="1" applyFont="1" applyBorder="1"/>
    <xf numFmtId="9" fontId="2" fillId="0" borderId="0" xfId="0" applyNumberFormat="1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/>
    <xf numFmtId="164" fontId="3" fillId="0" borderId="0" xfId="0" applyNumberFormat="1" applyFont="1" applyBorder="1" applyAlignment="1">
      <alignment wrapText="1"/>
    </xf>
  </cellXfs>
  <cellStyles count="3">
    <cellStyle name="Normaallaad" xfId="0" builtinId="0"/>
    <cellStyle name="Normaallaad 2" xfId="2" xr:uid="{31A12075-669B-44C5-83F3-346EDF2B2ED4}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4FDD3-56D6-4403-A2EA-4CFA302656BE}">
  <dimension ref="A1:P49"/>
  <sheetViews>
    <sheetView tabSelected="1" topLeftCell="A2" zoomScale="130" zoomScaleNormal="130" workbookViewId="0">
      <pane xSplit="1" ySplit="1" topLeftCell="B3" activePane="bottomRight" state="frozen"/>
      <selection pane="topRight" activeCell="C2" sqref="C2"/>
      <selection pane="bottomLeft" activeCell="A12" sqref="A12"/>
      <selection pane="bottomRight" activeCell="E31" sqref="E31"/>
    </sheetView>
  </sheetViews>
  <sheetFormatPr defaultColWidth="8.7265625" defaultRowHeight="10.5" x14ac:dyDescent="0.25"/>
  <cols>
    <col min="1" max="1" width="45.26953125" style="1" customWidth="1"/>
    <col min="2" max="3" width="10.26953125" style="1" customWidth="1"/>
    <col min="4" max="4" width="12" style="1" customWidth="1"/>
    <col min="5" max="5" width="9.453125" style="1" customWidth="1"/>
    <col min="6" max="6" width="10.90625" style="1" customWidth="1"/>
    <col min="7" max="7" width="9.08984375" style="1" customWidth="1"/>
    <col min="8" max="8" width="9.81640625" style="1" customWidth="1"/>
    <col min="9" max="9" width="11" style="1" customWidth="1"/>
    <col min="10" max="10" width="11.08984375" style="1" customWidth="1"/>
    <col min="11" max="11" width="11.453125" style="1" customWidth="1"/>
    <col min="12" max="12" width="13.1796875" style="1" customWidth="1"/>
    <col min="13" max="13" width="14.26953125" style="1" customWidth="1"/>
    <col min="14" max="14" width="12.7265625" style="1" customWidth="1"/>
    <col min="15" max="15" width="15.81640625" style="1" customWidth="1"/>
    <col min="16" max="16" width="14.54296875" style="1" customWidth="1"/>
    <col min="17" max="16384" width="8.7265625" style="1"/>
  </cols>
  <sheetData>
    <row r="1" spans="1:16" ht="47.5" customHeight="1" x14ac:dyDescent="0.25">
      <c r="A1" s="2"/>
      <c r="B1" s="3"/>
      <c r="C1" s="3"/>
      <c r="D1" s="3" t="s">
        <v>0</v>
      </c>
      <c r="E1" s="3"/>
    </row>
    <row r="2" spans="1:16" hidden="1" x14ac:dyDescent="0.25">
      <c r="A2" s="12"/>
      <c r="B2" s="10"/>
      <c r="C2" s="12"/>
      <c r="D2" s="12"/>
      <c r="E2" s="12"/>
      <c r="F2" s="10"/>
      <c r="G2" s="12"/>
      <c r="H2" s="12"/>
      <c r="I2" s="12"/>
      <c r="J2" s="10"/>
      <c r="K2" s="12"/>
      <c r="L2" s="12"/>
      <c r="M2" s="12"/>
      <c r="N2" s="10"/>
      <c r="O2" s="12"/>
      <c r="P2" s="11"/>
    </row>
    <row r="3" spans="1:16" s="11" customFormat="1" ht="72.5" customHeight="1" x14ac:dyDescent="0.25">
      <c r="A3" s="13"/>
      <c r="B3" s="14"/>
      <c r="C3" s="15"/>
      <c r="D3" s="15"/>
      <c r="E3" s="15"/>
      <c r="F3" s="15"/>
      <c r="G3" s="21" t="s">
        <v>19</v>
      </c>
      <c r="H3" s="21"/>
      <c r="I3" s="21"/>
      <c r="J3" s="21"/>
      <c r="K3" s="21"/>
      <c r="L3" s="15"/>
      <c r="M3" s="15"/>
      <c r="N3" s="15"/>
      <c r="O3" s="15"/>
      <c r="P3" s="16"/>
    </row>
    <row r="4" spans="1:16" x14ac:dyDescent="0.25">
      <c r="A4" s="4" t="s">
        <v>1</v>
      </c>
      <c r="B4" s="5"/>
      <c r="H4" s="4"/>
      <c r="I4" s="5"/>
      <c r="J4" s="6"/>
      <c r="K4" s="3" t="s">
        <v>18</v>
      </c>
      <c r="L4" s="16"/>
      <c r="M4" s="15"/>
      <c r="N4" s="15"/>
      <c r="O4" s="15"/>
      <c r="P4" s="16"/>
    </row>
    <row r="5" spans="1:16" x14ac:dyDescent="0.25">
      <c r="A5" s="4"/>
      <c r="B5" s="5"/>
      <c r="H5" s="4"/>
      <c r="I5" s="5"/>
      <c r="J5" s="6"/>
      <c r="K5" s="6"/>
      <c r="L5" s="16"/>
      <c r="M5" s="15"/>
      <c r="N5" s="15"/>
      <c r="O5" s="15"/>
      <c r="P5" s="16"/>
    </row>
    <row r="6" spans="1:16" x14ac:dyDescent="0.25">
      <c r="A6" s="7" t="s">
        <v>20</v>
      </c>
      <c r="B6" s="8"/>
      <c r="H6" s="7"/>
      <c r="I6" s="8"/>
      <c r="L6" s="16"/>
      <c r="M6" s="15"/>
      <c r="N6" s="15"/>
      <c r="O6" s="15"/>
      <c r="P6" s="16"/>
    </row>
    <row r="7" spans="1:16" ht="12.65" customHeight="1" x14ac:dyDescent="0.25">
      <c r="A7" s="7" t="s">
        <v>2</v>
      </c>
      <c r="B7" s="8"/>
      <c r="H7" s="7"/>
      <c r="I7" s="8"/>
      <c r="L7" s="16"/>
      <c r="M7" s="17"/>
      <c r="N7" s="17"/>
      <c r="O7" s="17"/>
    </row>
    <row r="8" spans="1:16" x14ac:dyDescent="0.25">
      <c r="A8" s="9" t="s">
        <v>3</v>
      </c>
      <c r="B8" s="8"/>
      <c r="H8" s="9"/>
      <c r="I8" s="8"/>
      <c r="L8" s="15"/>
      <c r="M8" s="15"/>
      <c r="N8" s="15"/>
      <c r="O8" s="15"/>
      <c r="P8" s="16"/>
    </row>
    <row r="9" spans="1:16" x14ac:dyDescent="0.25">
      <c r="L9" s="15"/>
      <c r="M9" s="15"/>
      <c r="N9" s="15"/>
      <c r="O9" s="15"/>
      <c r="P9" s="16"/>
    </row>
    <row r="10" spans="1:16" x14ac:dyDescent="0.25">
      <c r="L10" s="16"/>
      <c r="M10" s="15"/>
      <c r="N10" s="15"/>
      <c r="O10" s="15"/>
      <c r="P10" s="16"/>
    </row>
    <row r="11" spans="1:16" ht="14" x14ac:dyDescent="0.3">
      <c r="A11" s="23" t="s">
        <v>4</v>
      </c>
      <c r="B11" s="24">
        <v>2025</v>
      </c>
      <c r="C11" s="25"/>
      <c r="D11" s="25"/>
      <c r="E11" s="24">
        <v>2026</v>
      </c>
      <c r="F11" s="25"/>
      <c r="G11" s="25"/>
      <c r="H11" s="24">
        <v>2027</v>
      </c>
      <c r="I11" s="25"/>
      <c r="J11" s="25"/>
      <c r="K11" s="23"/>
      <c r="L11" s="16"/>
      <c r="M11" s="15"/>
      <c r="N11" s="15"/>
      <c r="O11" s="15"/>
      <c r="P11" s="16"/>
    </row>
    <row r="12" spans="1:16" ht="21" x14ac:dyDescent="0.25">
      <c r="A12" s="23" t="s">
        <v>5</v>
      </c>
      <c r="B12" s="26" t="s">
        <v>6</v>
      </c>
      <c r="C12" s="27" t="s">
        <v>7</v>
      </c>
      <c r="D12" s="28" t="s">
        <v>8</v>
      </c>
      <c r="E12" s="26" t="s">
        <v>6</v>
      </c>
      <c r="F12" s="27" t="s">
        <v>7</v>
      </c>
      <c r="G12" s="28" t="s">
        <v>8</v>
      </c>
      <c r="H12" s="26" t="s">
        <v>6</v>
      </c>
      <c r="I12" s="27" t="s">
        <v>7</v>
      </c>
      <c r="J12" s="28" t="s">
        <v>8</v>
      </c>
      <c r="K12" s="23" t="s">
        <v>9</v>
      </c>
      <c r="L12" s="16"/>
      <c r="M12" s="15"/>
      <c r="N12" s="15"/>
      <c r="O12" s="15"/>
      <c r="P12" s="16"/>
    </row>
    <row r="13" spans="1:16" ht="20.25" customHeight="1" x14ac:dyDescent="0.25">
      <c r="A13" s="29" t="s">
        <v>16</v>
      </c>
      <c r="B13" s="30">
        <v>50000</v>
      </c>
      <c r="C13" s="31">
        <f>SUM(B13)*0.7</f>
        <v>35000</v>
      </c>
      <c r="D13" s="31">
        <f>SUM(B13*0.3)</f>
        <v>15000</v>
      </c>
      <c r="E13" s="31">
        <v>500000</v>
      </c>
      <c r="F13" s="31">
        <f>SUM(E13*0.7)</f>
        <v>350000</v>
      </c>
      <c r="G13" s="31">
        <f>SUM(E13*0.3)</f>
        <v>150000</v>
      </c>
      <c r="H13" s="31">
        <v>0</v>
      </c>
      <c r="I13" s="31">
        <f>SUM(H13*0.7)</f>
        <v>0</v>
      </c>
      <c r="J13" s="31">
        <f>SUM(H13*0.3)</f>
        <v>0</v>
      </c>
      <c r="K13" s="31">
        <f>SUM(B13+E13+H13)</f>
        <v>550000</v>
      </c>
      <c r="L13" s="16"/>
      <c r="M13" s="15"/>
      <c r="N13" s="15"/>
      <c r="O13" s="15"/>
      <c r="P13" s="16"/>
    </row>
    <row r="14" spans="1:16" s="11" customFormat="1" ht="21.5" customHeight="1" x14ac:dyDescent="0.25">
      <c r="A14" s="32" t="s">
        <v>21</v>
      </c>
      <c r="B14" s="31">
        <v>30000</v>
      </c>
      <c r="C14" s="31">
        <f t="shared" ref="C14:C15" si="0">SUM(B14)*0.7</f>
        <v>21000</v>
      </c>
      <c r="D14" s="31">
        <f t="shared" ref="D14:D15" si="1">SUM(B14*0.3)</f>
        <v>9000</v>
      </c>
      <c r="E14" s="31">
        <v>1440000</v>
      </c>
      <c r="F14" s="31">
        <f t="shared" ref="F14:F15" si="2">SUM(E14*0.7)</f>
        <v>1007999.9999999999</v>
      </c>
      <c r="G14" s="31">
        <f t="shared" ref="G14:G15" si="3">SUM(E14*0.3)</f>
        <v>432000</v>
      </c>
      <c r="H14" s="31">
        <v>930000</v>
      </c>
      <c r="I14" s="31">
        <f t="shared" ref="I14:I15" si="4">SUM(H14*0.7)</f>
        <v>651000</v>
      </c>
      <c r="J14" s="31">
        <f t="shared" ref="J14:J15" si="5">SUM(H14*0.3)</f>
        <v>279000</v>
      </c>
      <c r="K14" s="31">
        <f t="shared" ref="K14:K15" si="6">SUM(B14+E14+H14)</f>
        <v>2400000</v>
      </c>
      <c r="L14" s="15"/>
      <c r="M14" s="15"/>
      <c r="N14" s="15"/>
      <c r="O14" s="15"/>
      <c r="P14" s="16"/>
    </row>
    <row r="15" spans="1:16" x14ac:dyDescent="0.25">
      <c r="A15" s="29" t="s">
        <v>22</v>
      </c>
      <c r="B15" s="31">
        <v>10000</v>
      </c>
      <c r="C15" s="31">
        <f t="shared" si="0"/>
        <v>7000</v>
      </c>
      <c r="D15" s="31">
        <f t="shared" si="1"/>
        <v>3000</v>
      </c>
      <c r="E15" s="31">
        <v>600000</v>
      </c>
      <c r="F15" s="31">
        <f t="shared" si="2"/>
        <v>420000</v>
      </c>
      <c r="G15" s="31">
        <f t="shared" si="3"/>
        <v>180000</v>
      </c>
      <c r="H15" s="31">
        <v>2265242.7200000002</v>
      </c>
      <c r="I15" s="31">
        <f t="shared" si="4"/>
        <v>1585669.9040000001</v>
      </c>
      <c r="J15" s="31">
        <f t="shared" si="5"/>
        <v>679572.81599999999</v>
      </c>
      <c r="K15" s="31">
        <f t="shared" si="6"/>
        <v>2875242.72</v>
      </c>
      <c r="L15" s="15"/>
      <c r="M15" s="15"/>
      <c r="N15" s="15"/>
      <c r="O15" s="15"/>
      <c r="P15" s="16"/>
    </row>
    <row r="16" spans="1:16" x14ac:dyDescent="0.25">
      <c r="A16" s="29" t="s">
        <v>23</v>
      </c>
      <c r="B16" s="31">
        <f>(B13+B14+B15)*0.03</f>
        <v>2700</v>
      </c>
      <c r="C16" s="31">
        <f t="shared" ref="C16:J16" si="7">(C13+C14+C15)*0.03</f>
        <v>1890</v>
      </c>
      <c r="D16" s="31">
        <f t="shared" si="7"/>
        <v>810</v>
      </c>
      <c r="E16" s="31">
        <f t="shared" si="7"/>
        <v>76200</v>
      </c>
      <c r="F16" s="31">
        <f t="shared" si="7"/>
        <v>53340</v>
      </c>
      <c r="G16" s="31">
        <f t="shared" si="7"/>
        <v>22860</v>
      </c>
      <c r="H16" s="31">
        <f t="shared" si="7"/>
        <v>95857.281600000002</v>
      </c>
      <c r="I16" s="31">
        <f t="shared" si="7"/>
        <v>67100.097120000006</v>
      </c>
      <c r="J16" s="31">
        <f t="shared" si="7"/>
        <v>28757.18448</v>
      </c>
      <c r="K16" s="31">
        <f>SUM(B16+E16+H16)</f>
        <v>174757.28159999999</v>
      </c>
      <c r="L16" s="15"/>
      <c r="M16" s="15"/>
      <c r="N16" s="15"/>
      <c r="O16" s="15"/>
      <c r="P16" s="16"/>
    </row>
    <row r="17" spans="1:16" ht="11.5" customHeight="1" x14ac:dyDescent="0.25">
      <c r="A17" s="33" t="s">
        <v>9</v>
      </c>
      <c r="B17" s="31">
        <f>SUM(B13:B16)</f>
        <v>92700</v>
      </c>
      <c r="C17" s="31">
        <f t="shared" ref="C17:J17" si="8">SUM(C13:C16)</f>
        <v>64890</v>
      </c>
      <c r="D17" s="31">
        <f t="shared" si="8"/>
        <v>27810</v>
      </c>
      <c r="E17" s="31">
        <f t="shared" si="8"/>
        <v>2616200</v>
      </c>
      <c r="F17" s="31">
        <f t="shared" si="8"/>
        <v>1831340</v>
      </c>
      <c r="G17" s="31">
        <f t="shared" si="8"/>
        <v>784860</v>
      </c>
      <c r="H17" s="31">
        <f t="shared" si="8"/>
        <v>3291100.0016000001</v>
      </c>
      <c r="I17" s="31">
        <f t="shared" si="8"/>
        <v>2303770.0011200001</v>
      </c>
      <c r="J17" s="31">
        <f t="shared" si="8"/>
        <v>987330.00048000005</v>
      </c>
      <c r="K17" s="31">
        <f>SUM(K13:K16)</f>
        <v>6000000.001600001</v>
      </c>
      <c r="L17" s="15"/>
      <c r="M17" s="15"/>
      <c r="N17" s="15"/>
      <c r="O17" s="15"/>
      <c r="P17" s="16"/>
    </row>
    <row r="18" spans="1:16" x14ac:dyDescent="0.25">
      <c r="A18" s="34" t="s">
        <v>10</v>
      </c>
      <c r="B18" s="31">
        <f>K17</f>
        <v>6000000.001600001</v>
      </c>
      <c r="C18" s="35"/>
      <c r="D18" s="35"/>
      <c r="E18" s="35"/>
      <c r="F18" s="35"/>
      <c r="G18" s="35"/>
      <c r="H18" s="35"/>
      <c r="I18" s="35"/>
      <c r="J18" s="35"/>
      <c r="K18" s="31">
        <f>K17</f>
        <v>6000000.001600001</v>
      </c>
      <c r="L18" s="16"/>
      <c r="M18" s="15"/>
      <c r="N18" s="15"/>
      <c r="O18" s="15"/>
      <c r="P18" s="16"/>
    </row>
    <row r="19" spans="1:16" x14ac:dyDescent="0.25">
      <c r="A19" s="36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16"/>
      <c r="M19" s="15"/>
      <c r="N19" s="15"/>
      <c r="O19" s="15"/>
      <c r="P19" s="16"/>
    </row>
    <row r="20" spans="1:16" x14ac:dyDescent="0.25">
      <c r="A20" s="38"/>
      <c r="B20" s="37"/>
      <c r="C20" s="37"/>
      <c r="D20" s="37"/>
      <c r="E20" s="37"/>
      <c r="F20" s="37"/>
      <c r="G20" s="37"/>
      <c r="H20" s="37"/>
      <c r="I20" s="37"/>
      <c r="J20" s="37"/>
      <c r="K20" s="39"/>
      <c r="L20" s="16"/>
      <c r="M20" s="15"/>
      <c r="N20" s="15"/>
      <c r="O20" s="15"/>
      <c r="P20" s="16"/>
    </row>
    <row r="21" spans="1:16" x14ac:dyDescent="0.25">
      <c r="A21" s="37" t="s">
        <v>17</v>
      </c>
      <c r="B21" s="39"/>
      <c r="C21" s="37"/>
      <c r="D21" s="37"/>
      <c r="E21" s="37"/>
      <c r="F21" s="37"/>
      <c r="G21" s="37"/>
      <c r="H21" s="37"/>
      <c r="I21" s="37"/>
      <c r="J21" s="37"/>
      <c r="K21" s="37"/>
      <c r="L21" s="16"/>
      <c r="M21" s="15"/>
      <c r="N21" s="15"/>
      <c r="O21" s="15"/>
      <c r="P21" s="16"/>
    </row>
    <row r="22" spans="1:16" x14ac:dyDescent="0.25">
      <c r="A22" s="38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16"/>
      <c r="M22" s="15"/>
      <c r="N22" s="15"/>
      <c r="O22" s="15"/>
      <c r="P22" s="16"/>
    </row>
    <row r="23" spans="1:16" s="11" customFormat="1" x14ac:dyDescent="0.25">
      <c r="A23" s="40" t="s">
        <v>4</v>
      </c>
      <c r="B23" s="24">
        <v>2025</v>
      </c>
      <c r="C23" s="24"/>
      <c r="D23" s="41">
        <v>2026</v>
      </c>
      <c r="E23" s="41"/>
      <c r="F23" s="24">
        <v>2027</v>
      </c>
      <c r="G23" s="42"/>
      <c r="H23" s="24" t="s">
        <v>9</v>
      </c>
      <c r="I23" s="24"/>
      <c r="J23" s="37"/>
      <c r="K23" s="39"/>
      <c r="L23" s="15"/>
      <c r="M23" s="15"/>
      <c r="N23" s="15"/>
      <c r="O23" s="15"/>
      <c r="P23" s="16"/>
    </row>
    <row r="24" spans="1:16" x14ac:dyDescent="0.25">
      <c r="A24" s="43"/>
      <c r="B24" s="23" t="s">
        <v>11</v>
      </c>
      <c r="C24" s="23" t="s">
        <v>12</v>
      </c>
      <c r="D24" s="23" t="s">
        <v>11</v>
      </c>
      <c r="E24" s="23" t="s">
        <v>12</v>
      </c>
      <c r="F24" s="23" t="s">
        <v>11</v>
      </c>
      <c r="G24" s="44" t="s">
        <v>12</v>
      </c>
      <c r="H24" s="23" t="s">
        <v>11</v>
      </c>
      <c r="I24" s="23" t="s">
        <v>12</v>
      </c>
      <c r="J24" s="37"/>
      <c r="K24" s="37"/>
      <c r="L24" s="15"/>
      <c r="M24" s="15"/>
      <c r="N24" s="15"/>
      <c r="O24" s="15"/>
      <c r="P24" s="16"/>
    </row>
    <row r="25" spans="1:16" ht="52.5" x14ac:dyDescent="0.25">
      <c r="A25" s="45" t="s">
        <v>13</v>
      </c>
      <c r="B25" s="31">
        <f>SUM(B13:B16)</f>
        <v>92700</v>
      </c>
      <c r="C25" s="46">
        <v>1</v>
      </c>
      <c r="D25" s="31">
        <f>SUM(E13:E16)</f>
        <v>2616200</v>
      </c>
      <c r="E25" s="46">
        <v>1</v>
      </c>
      <c r="F25" s="31">
        <f>SUM(H13:H16)</f>
        <v>3291100.0016000001</v>
      </c>
      <c r="G25" s="46">
        <v>1</v>
      </c>
      <c r="H25" s="31">
        <f>SUM(B25+D25+F25)</f>
        <v>6000000.0016000001</v>
      </c>
      <c r="I25" s="46">
        <v>1</v>
      </c>
      <c r="J25" s="37"/>
      <c r="K25" s="37"/>
      <c r="L25" s="16"/>
      <c r="M25" s="15"/>
      <c r="N25" s="15"/>
      <c r="O25" s="15"/>
      <c r="P25" s="16"/>
    </row>
    <row r="26" spans="1:16" x14ac:dyDescent="0.25">
      <c r="A26" s="47" t="s">
        <v>14</v>
      </c>
      <c r="B26" s="31">
        <f>SUM(C13:C16)</f>
        <v>64890</v>
      </c>
      <c r="C26" s="46">
        <f>SUM(B26/B25)</f>
        <v>0.7</v>
      </c>
      <c r="D26" s="31">
        <f>SUM(F13:F16)</f>
        <v>1831340</v>
      </c>
      <c r="E26" s="48">
        <f>SUM(D26/D25)</f>
        <v>0.7</v>
      </c>
      <c r="F26" s="31">
        <f>SUM(I13:I16)</f>
        <v>2303770.0011200001</v>
      </c>
      <c r="G26" s="48">
        <f>SUM(F26/F25)</f>
        <v>0.70000000000000007</v>
      </c>
      <c r="H26" s="31">
        <f>SUM(B26+D26+F26)</f>
        <v>4200000.0011200001</v>
      </c>
      <c r="I26" s="48">
        <f>SUM(H26/H25)</f>
        <v>0.70000000000000007</v>
      </c>
      <c r="J26" s="37"/>
      <c r="K26" s="37"/>
      <c r="L26" s="16"/>
      <c r="M26" s="15"/>
      <c r="N26" s="15"/>
      <c r="O26" s="15"/>
      <c r="P26" s="16"/>
    </row>
    <row r="27" spans="1:16" x14ac:dyDescent="0.25">
      <c r="A27" s="47" t="s">
        <v>15</v>
      </c>
      <c r="B27" s="31">
        <f>SUM(D13:D16)</f>
        <v>27810</v>
      </c>
      <c r="C27" s="48">
        <f>SUM(B27/B25)</f>
        <v>0.3</v>
      </c>
      <c r="D27" s="31">
        <f>SUM(G13:G16)</f>
        <v>784860</v>
      </c>
      <c r="E27" s="48">
        <f>SUM(D27/D25)</f>
        <v>0.3</v>
      </c>
      <c r="F27" s="31">
        <f>SUM(J13:J16)</f>
        <v>987330.00048000005</v>
      </c>
      <c r="G27" s="48">
        <f>SUM(F27/F25)</f>
        <v>0.3</v>
      </c>
      <c r="H27" s="31">
        <f>SUM(B27+D27+F27)</f>
        <v>1800000.0004799999</v>
      </c>
      <c r="I27" s="48">
        <f>SUM(H27/H25)</f>
        <v>0.3</v>
      </c>
      <c r="J27" s="37"/>
      <c r="K27" s="37"/>
      <c r="L27" s="16"/>
      <c r="M27" s="15"/>
      <c r="N27" s="15"/>
      <c r="O27" s="15"/>
      <c r="P27" s="16"/>
    </row>
    <row r="28" spans="1:16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16"/>
      <c r="M28" s="15"/>
      <c r="N28" s="15"/>
      <c r="O28" s="15"/>
      <c r="P28" s="16"/>
    </row>
    <row r="29" spans="1:16" s="11" customFormat="1" x14ac:dyDescent="0.25">
      <c r="A29" s="49"/>
      <c r="B29" s="49"/>
      <c r="C29" s="49"/>
      <c r="D29" s="50"/>
      <c r="E29" s="51"/>
      <c r="F29" s="51"/>
      <c r="G29" s="51"/>
      <c r="H29" s="50"/>
      <c r="I29" s="51"/>
      <c r="J29" s="51"/>
      <c r="K29" s="51"/>
      <c r="L29" s="15"/>
      <c r="M29" s="15"/>
      <c r="N29" s="15"/>
      <c r="O29" s="15"/>
      <c r="P29" s="16"/>
    </row>
    <row r="30" spans="1:16" x14ac:dyDescent="0.25">
      <c r="A30" s="52"/>
      <c r="B30" s="52"/>
      <c r="C30" s="52"/>
      <c r="D30" s="53"/>
      <c r="E30" s="52"/>
      <c r="F30" s="52"/>
      <c r="G30" s="52"/>
      <c r="H30" s="53"/>
      <c r="I30" s="52"/>
      <c r="J30" s="51"/>
      <c r="K30" s="51"/>
      <c r="L30" s="15"/>
      <c r="M30" s="15"/>
      <c r="N30" s="15"/>
      <c r="O30" s="15"/>
      <c r="P30" s="16"/>
    </row>
    <row r="31" spans="1:16" x14ac:dyDescent="0.25">
      <c r="A31" s="54"/>
      <c r="B31" s="55"/>
      <c r="C31" s="56"/>
      <c r="D31" s="55"/>
      <c r="E31" s="56"/>
      <c r="F31" s="55"/>
      <c r="G31" s="56"/>
      <c r="H31" s="55"/>
      <c r="I31" s="56"/>
      <c r="L31" s="16"/>
      <c r="M31" s="15"/>
      <c r="N31" s="15"/>
      <c r="O31" s="15"/>
      <c r="P31" s="16"/>
    </row>
    <row r="32" spans="1:16" x14ac:dyDescent="0.25">
      <c r="A32" s="57"/>
      <c r="B32" s="57"/>
      <c r="C32" s="57"/>
      <c r="D32" s="57"/>
      <c r="E32" s="57"/>
      <c r="F32" s="57"/>
      <c r="G32" s="57"/>
      <c r="H32" s="57"/>
      <c r="I32" s="57"/>
      <c r="L32" s="16"/>
      <c r="M32" s="15"/>
      <c r="N32" s="15"/>
      <c r="O32" s="15"/>
      <c r="P32" s="16"/>
    </row>
    <row r="33" spans="1:16" x14ac:dyDescent="0.25">
      <c r="A33" s="58"/>
      <c r="B33" s="58"/>
      <c r="C33" s="58"/>
      <c r="D33" s="59"/>
      <c r="E33" s="60"/>
      <c r="F33" s="60"/>
      <c r="G33" s="60"/>
      <c r="H33" s="59"/>
      <c r="I33" s="60"/>
      <c r="J33" s="15"/>
      <c r="K33" s="15"/>
      <c r="L33" s="16"/>
      <c r="M33" s="15"/>
      <c r="N33" s="15"/>
      <c r="O33" s="15"/>
      <c r="P33" s="16"/>
    </row>
    <row r="34" spans="1:16" x14ac:dyDescent="0.25">
      <c r="A34" s="60"/>
      <c r="B34" s="60"/>
      <c r="C34" s="60"/>
      <c r="D34" s="59"/>
      <c r="E34" s="60"/>
      <c r="F34" s="60"/>
      <c r="G34" s="60"/>
      <c r="H34" s="59"/>
      <c r="I34" s="60"/>
      <c r="J34" s="15"/>
      <c r="K34" s="15"/>
      <c r="L34" s="16"/>
      <c r="M34" s="15"/>
      <c r="N34" s="15"/>
      <c r="O34" s="15"/>
      <c r="P34" s="16"/>
    </row>
    <row r="35" spans="1:16" s="11" customFormat="1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15"/>
      <c r="K35" s="15"/>
      <c r="L35" s="15"/>
      <c r="M35" s="15"/>
      <c r="N35" s="15"/>
      <c r="O35" s="15"/>
      <c r="P35" s="16"/>
    </row>
    <row r="36" spans="1:16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15"/>
      <c r="K36" s="15"/>
      <c r="L36" s="15"/>
      <c r="M36" s="15"/>
      <c r="N36" s="15"/>
      <c r="O36" s="15"/>
      <c r="P36" s="16"/>
    </row>
    <row r="37" spans="1:16" x14ac:dyDescent="0.25">
      <c r="A37" s="60"/>
      <c r="B37" s="60"/>
      <c r="C37" s="60"/>
      <c r="D37" s="59"/>
      <c r="E37" s="60"/>
      <c r="F37" s="60"/>
      <c r="G37" s="60"/>
      <c r="H37" s="59"/>
      <c r="I37" s="60"/>
      <c r="J37" s="15"/>
      <c r="K37" s="15"/>
      <c r="L37" s="16"/>
      <c r="M37" s="15"/>
      <c r="N37" s="15"/>
      <c r="O37" s="15"/>
      <c r="P37" s="16"/>
    </row>
    <row r="38" spans="1:16" x14ac:dyDescent="0.25">
      <c r="A38" s="60"/>
      <c r="B38" s="60"/>
      <c r="C38" s="60"/>
      <c r="D38" s="59"/>
      <c r="E38" s="60"/>
      <c r="F38" s="60"/>
      <c r="G38" s="60"/>
      <c r="H38" s="59"/>
      <c r="I38" s="60"/>
      <c r="J38" s="15"/>
      <c r="K38" s="15"/>
      <c r="L38" s="16"/>
      <c r="M38" s="15"/>
      <c r="N38" s="15"/>
      <c r="O38" s="15"/>
      <c r="P38" s="16"/>
    </row>
    <row r="39" spans="1:16" x14ac:dyDescent="0.25">
      <c r="A39" s="60"/>
      <c r="B39" s="60"/>
      <c r="C39" s="60"/>
      <c r="D39" s="59"/>
      <c r="E39" s="60"/>
      <c r="F39" s="60"/>
      <c r="G39" s="60"/>
      <c r="H39" s="59"/>
      <c r="I39" s="60"/>
      <c r="J39" s="15"/>
      <c r="K39" s="15"/>
      <c r="L39" s="16"/>
      <c r="M39" s="15"/>
      <c r="N39" s="15"/>
      <c r="O39" s="15"/>
      <c r="P39" s="16"/>
    </row>
    <row r="45" spans="1:16" x14ac:dyDescent="0.25">
      <c r="A45" s="22"/>
      <c r="B45" s="22"/>
      <c r="C45" s="22"/>
      <c r="D45" s="22"/>
    </row>
    <row r="46" spans="1:16" x14ac:dyDescent="0.25">
      <c r="A46" s="11"/>
      <c r="B46" s="11"/>
      <c r="C46" s="11"/>
      <c r="D46" s="11"/>
    </row>
    <row r="47" spans="1:16" x14ac:dyDescent="0.25">
      <c r="A47" s="18"/>
      <c r="B47" s="19"/>
      <c r="C47" s="18"/>
      <c r="D47" s="20"/>
    </row>
    <row r="48" spans="1:16" x14ac:dyDescent="0.25">
      <c r="A48" s="18"/>
      <c r="B48" s="19"/>
      <c r="C48" s="18"/>
      <c r="D48" s="20"/>
    </row>
    <row r="49" spans="1:4" x14ac:dyDescent="0.25">
      <c r="A49" s="18"/>
      <c r="B49" s="19"/>
      <c r="C49" s="18"/>
      <c r="D49" s="20"/>
    </row>
  </sheetData>
  <mergeCells count="12">
    <mergeCell ref="A33:C33"/>
    <mergeCell ref="A45:B45"/>
    <mergeCell ref="C45:D45"/>
    <mergeCell ref="A29:C29"/>
    <mergeCell ref="G3:K3"/>
    <mergeCell ref="B11:D11"/>
    <mergeCell ref="E11:G11"/>
    <mergeCell ref="H11:J11"/>
    <mergeCell ref="B23:C23"/>
    <mergeCell ref="D23:E23"/>
    <mergeCell ref="F23:G23"/>
    <mergeCell ref="H23:I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472B3F6C402443B4D78C39F8D54B3D" ma:contentTypeVersion="13" ma:contentTypeDescription="Loo uus dokument" ma:contentTypeScope="" ma:versionID="e183aada76756cf64e72d82c7528b52a">
  <xsd:schema xmlns:xsd="http://www.w3.org/2001/XMLSchema" xmlns:xs="http://www.w3.org/2001/XMLSchema" xmlns:p="http://schemas.microsoft.com/office/2006/metadata/properties" xmlns:ns2="17076dea-e25b-4474-8f7c-aa2ee5cd0ad6" xmlns:ns3="08adef74-251f-42fc-9024-6df5c4e3f36b" targetNamespace="http://schemas.microsoft.com/office/2006/metadata/properties" ma:root="true" ma:fieldsID="e6470a2162d4d96f9b3f5c23c93ee973" ns2:_="" ns3:_="">
    <xsd:import namespace="17076dea-e25b-4474-8f7c-aa2ee5cd0ad6"/>
    <xsd:import namespace="08adef74-251f-42fc-9024-6df5c4e3f3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76dea-e25b-4474-8f7c-aa2ee5cd0a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def74-251f-42fc-9024-6df5c4e3f36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0d2d6d2-f65b-4c89-ab29-d96283ed764a}" ma:internalName="TaxCatchAll" ma:showField="CatchAllData" ma:web="08adef74-251f-42fc-9024-6df5c4e3f3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076dea-e25b-4474-8f7c-aa2ee5cd0ad6">
      <Terms xmlns="http://schemas.microsoft.com/office/infopath/2007/PartnerControls"/>
    </lcf76f155ced4ddcb4097134ff3c332f>
    <TaxCatchAll xmlns="08adef74-251f-42fc-9024-6df5c4e3f36b" xsi:nil="true"/>
  </documentManagement>
</p:properties>
</file>

<file path=customXml/itemProps1.xml><?xml version="1.0" encoding="utf-8"?>
<ds:datastoreItem xmlns:ds="http://schemas.openxmlformats.org/officeDocument/2006/customXml" ds:itemID="{CBBC6965-89BE-4D88-865C-EDA757118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A1C75D-C64D-44DA-95BF-B0906F4522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76dea-e25b-4474-8f7c-aa2ee5cd0ad6"/>
    <ds:schemaRef ds:uri="08adef74-251f-42fc-9024-6df5c4e3f3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049555-C5AB-49CE-9EF4-DEE67E5BD019}">
  <ds:schemaRefs>
    <ds:schemaRef ds:uri="http://schemas.microsoft.com/office/2006/metadata/properties"/>
    <ds:schemaRef ds:uri="http://schemas.microsoft.com/office/infopath/2007/PartnerControls"/>
    <ds:schemaRef ds:uri="17076dea-e25b-4474-8f7c-aa2ee5cd0ad6"/>
    <ds:schemaRef ds:uri="08adef74-251f-42fc-9024-6df5c4e3f3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Leht1</vt:lpstr>
      <vt:lpstr>Leht1!_Hlk182325522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Pille Lumi</dc:creator>
  <cp:keywords/>
  <dc:description/>
  <cp:lastModifiedBy>Tiia Taevere - SOM</cp:lastModifiedBy>
  <cp:revision/>
  <dcterms:created xsi:type="dcterms:W3CDTF">2023-08-22T19:17:50Z</dcterms:created>
  <dcterms:modified xsi:type="dcterms:W3CDTF">2025-02-28T07:45:43Z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0x0101009B472B3F6C402443B4D78C39F8D54B3D</vt:lpwstr>
  </property>
  <property fmtid="{D5CDD505-2E9C-101B-9397-08002B2CF9AE}" pid="3" name="_dlc_DocIdItemGuid">
    <vt:lpwstr>d3e44721-9500-4808-ba27-486117dc6fa4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2024-09-12T06:34:54Z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0c51977a-d3ab-4d49-b512-d93b3f267d89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